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aga\SERV.JURIDICOS\01. EXPED.CONTRATACIÓN\OXC\OXICOMBUSTIÒN\2018\010-PASA- GEST. RESIDUOS\2. EXPEDIENTE WORD\"/>
    </mc:Choice>
  </mc:AlternateContent>
  <bookViews>
    <workbookView xWindow="0" yWindow="0" windowWidth="20628" windowHeight="8148"/>
  </bookViews>
  <sheets>
    <sheet name="OXC-2018-010" sheetId="1" r:id="rId1"/>
  </sheets>
  <definedNames>
    <definedName name="_Toc437939788" localSheetId="0">'OXC-2018-010'!#REF!</definedName>
    <definedName name="_xlnm.Print_Area" localSheetId="0">'OXC-2018-010'!$A$1:$R$42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P37" i="1"/>
  <c r="S37" i="1" s="1"/>
  <c r="N36" i="1"/>
  <c r="N35" i="1"/>
  <c r="N34" i="1"/>
  <c r="N33" i="1"/>
  <c r="N32" i="1"/>
  <c r="N31" i="1"/>
  <c r="N30" i="1"/>
  <c r="S29" i="1"/>
  <c r="N29" i="1"/>
  <c r="N28" i="1"/>
  <c r="N27" i="1"/>
  <c r="N26" i="1"/>
  <c r="N25" i="1"/>
  <c r="N24" i="1"/>
  <c r="N23" i="1"/>
  <c r="N22" i="1"/>
  <c r="N21" i="1"/>
  <c r="S20" i="1"/>
  <c r="N20" i="1"/>
  <c r="N18" i="1"/>
  <c r="N17" i="1"/>
  <c r="N16" i="1"/>
  <c r="N15" i="1"/>
  <c r="N14" i="1"/>
  <c r="N13" i="1"/>
  <c r="N12" i="1"/>
  <c r="N11" i="1"/>
  <c r="S10" i="1"/>
  <c r="N10" i="1"/>
  <c r="N39" i="1" s="1"/>
  <c r="S39" i="1" l="1"/>
  <c r="R41" i="1" s="1"/>
</calcChain>
</file>

<file path=xl/sharedStrings.xml><?xml version="1.0" encoding="utf-8"?>
<sst xmlns="http://schemas.openxmlformats.org/spreadsheetml/2006/main" count="105" uniqueCount="81">
  <si>
    <t>ANEXO I: PROPUESTA ECONÓMICA - OXC-2018-010</t>
  </si>
  <si>
    <t>Razón social:</t>
  </si>
  <si>
    <t>NIF:</t>
  </si>
  <si>
    <t>Fecha</t>
  </si>
  <si>
    <t>CODIGO LER RESIDUO</t>
  </si>
  <si>
    <t>DESCRIPCIÓN DEL RESIDUO</t>
  </si>
  <si>
    <t>TIPO DE RECIPIENTE DE RETIRADA</t>
  </si>
  <si>
    <t>VOLUMEN MÍNIMO DEL CONTENEDOR APORTADO
(m3)</t>
  </si>
  <si>
    <t>ESTIMACIÓN MESES EN PLANTA CIUDEN</t>
  </si>
  <si>
    <t>PRECIO UNITARIO MÁXIMO DEL CONTENEDOR DEL RESIDUO (€/Kg)</t>
  </si>
  <si>
    <t>PRECIO ALQUILER CONTENEDOR
(€/mes)</t>
  </si>
  <si>
    <t>PRODUCCIÓN DE RESIDUOS ESTIMADA (kg)</t>
  </si>
  <si>
    <t>PRECIO UNITARIO MÁXIMO DEL TRATAMIENTO DEL RESIDUO (€/Kg)</t>
  </si>
  <si>
    <t>PRECIO UNITARIO OFERTADO DEL TRATAMIENTO DEL RESIDUO (€/Kg)</t>
  </si>
  <si>
    <t>TOTAL</t>
  </si>
  <si>
    <t>Nº DE TRANSPORTES ESTIMADO</t>
  </si>
  <si>
    <t>PRECIO UNITARIO MÁXIMO DEL TRANSPORTE (€/RETIRADA)</t>
  </si>
  <si>
    <t>PRECIO UNITARIO OFERTADO DEL TRANSPORTE (€/RETIRADA)</t>
  </si>
  <si>
    <t>RESIDUOS NO PELIGROSOS</t>
  </si>
  <si>
    <t>15.02.03</t>
  </si>
  <si>
    <t>Absorbentes, materiales de filtración, trapos de limpieza y ropas protectoras distintos al código 15.02.02</t>
  </si>
  <si>
    <t>Contenedor</t>
  </si>
  <si>
    <t>16.02.14</t>
  </si>
  <si>
    <t>Material eléctrico y electrónico obsoleto</t>
  </si>
  <si>
    <t>16.06.04</t>
  </si>
  <si>
    <t>Pilas alcalinas</t>
  </si>
  <si>
    <t>17.04.07</t>
  </si>
  <si>
    <t>Metales mezclados</t>
  </si>
  <si>
    <t>17.06.04</t>
  </si>
  <si>
    <t>Materiales de aislamiento distintos de los especificados en los códigos 17.06.01 y 17.06.03</t>
  </si>
  <si>
    <t>17.09.04</t>
  </si>
  <si>
    <t>Residuos mezclados de construcción y demolición distintos de los especificados en los códigos 17.09.01, 17.09.02 y 17.09.03</t>
  </si>
  <si>
    <t>20.01.01</t>
  </si>
  <si>
    <t>Papel y cartón instalación industrial</t>
  </si>
  <si>
    <t>Bibbag</t>
  </si>
  <si>
    <t>20.01.38</t>
  </si>
  <si>
    <t>Madera</t>
  </si>
  <si>
    <t>20.01.39</t>
  </si>
  <si>
    <t>Plástico</t>
  </si>
  <si>
    <t>RESIDUOS PELIGROSOS</t>
  </si>
  <si>
    <t>06.01.01</t>
  </si>
  <si>
    <t>Ácido sulfúrico 38%</t>
  </si>
  <si>
    <t>GRG de 1 m3</t>
  </si>
  <si>
    <t>06.02.04</t>
  </si>
  <si>
    <t>Hidróxido de sodio 50%</t>
  </si>
  <si>
    <t>06.02.03</t>
  </si>
  <si>
    <t>Hidróxido amónico 25%</t>
  </si>
  <si>
    <t>06.04.04</t>
  </si>
  <si>
    <t>Residuos que contienen mercurio</t>
  </si>
  <si>
    <t>08.03.17</t>
  </si>
  <si>
    <t>Residuos de tóner de impresión que contienen sustancias peligrosas</t>
  </si>
  <si>
    <t>13.01.10</t>
  </si>
  <si>
    <t>Aceites hidráulicos minerales no clorados</t>
  </si>
  <si>
    <t>13.02.05</t>
  </si>
  <si>
    <t>Aceites minerales no clorados de motor, de transmisión mecánica y lubricantes</t>
  </si>
  <si>
    <t>13.02.06</t>
  </si>
  <si>
    <t>Aceites sintéticos de motor, de transmisión mecánica y lubricantes</t>
  </si>
  <si>
    <t>13.05.06</t>
  </si>
  <si>
    <t>Aceites de separadores de agua / sustancias aceitosas</t>
  </si>
  <si>
    <t>15.01.10</t>
  </si>
  <si>
    <t>Envases que contienen restos de sustancias peligrosas o están contaminados por ellas</t>
  </si>
  <si>
    <t>15.02.02</t>
  </si>
  <si>
    <t>Absorbentes, materiales de filtración (incluidos los filtros de aceite no especificados en otra categoría), trapos de limpieza y ropas protectoras contaminadas por sustancias peligrosas</t>
  </si>
  <si>
    <t>16.02.13</t>
  </si>
  <si>
    <t>Equipos desechados que contienen componentes peligrosos, distintos e los especificados en los códigos 16.02.09 a 16.02.12</t>
  </si>
  <si>
    <t>16.05.06</t>
  </si>
  <si>
    <t>Productos químicos de laboratorio que consisten en, o contienen, sustancias peligrosas, incluidas las mezclas de productos químicos de laboratorio</t>
  </si>
  <si>
    <t>16.06.01</t>
  </si>
  <si>
    <t>Baterías de plomo</t>
  </si>
  <si>
    <t>16.06.02</t>
  </si>
  <si>
    <t>Baterías de Ni-Cd</t>
  </si>
  <si>
    <t>19.01.10</t>
  </si>
  <si>
    <t>Carbón activo usado procedente del tratamiento de gases</t>
  </si>
  <si>
    <t>20.01.21</t>
  </si>
  <si>
    <t>Tubos fluorescentes y otros residuos que contienen mercurio</t>
  </si>
  <si>
    <t>Gestión de documentación relativa al transporte intracomunitario de residuos peligrosos</t>
  </si>
  <si>
    <t>IMPORTE PARCIAL (€)</t>
  </si>
  <si>
    <t>Importe alquiler contenedores</t>
  </si>
  <si>
    <t>Importe tratamiento residuos</t>
  </si>
  <si>
    <t>Importe transportes</t>
  </si>
  <si>
    <t>IMPORTE TOTAL DEL CONTRATO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</si>
</sst>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_€"/>
    <numFmt numFmtId="165" formatCode="#,##0.000"/>
    <numFmt numFmtId="166" formatCode="#,##0.0"/>
    <numFmt numFmtId="167" formatCode="0.000"/>
  </numFmts>
  <fonts count="2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Verdana"/>
      <family val="2"/>
    </font>
    <font>
      <b/>
      <sz val="10"/>
      <color theme="0"/>
      <name val="Arial"/>
      <family val="2"/>
    </font>
    <font>
      <b/>
      <sz val="9"/>
      <color theme="0"/>
      <name val="Verdana"/>
      <family val="2"/>
    </font>
    <font>
      <sz val="18"/>
      <color theme="0"/>
      <name val="Calibri"/>
      <family val="2"/>
      <scheme val="minor"/>
    </font>
    <font>
      <sz val="10"/>
      <color rgb="FF000000"/>
      <name val="Verdana"/>
      <family val="2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11"/>
      <color theme="0"/>
      <name val="Verdana"/>
      <family val="2"/>
    </font>
    <font>
      <sz val="10"/>
      <name val="Verdana"/>
      <family val="2"/>
    </font>
    <font>
      <i/>
      <sz val="11"/>
      <color rgb="FF000000"/>
      <name val="Verdana"/>
      <family val="2"/>
    </font>
    <font>
      <sz val="11"/>
      <color theme="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0"/>
      <name val="Verdana"/>
      <family val="2"/>
    </font>
    <font>
      <b/>
      <sz val="12"/>
      <name val="Verdana"/>
      <family val="2"/>
    </font>
    <font>
      <b/>
      <sz val="12"/>
      <color theme="0"/>
      <name val="Verdana"/>
      <family val="2"/>
    </font>
    <font>
      <b/>
      <sz val="14"/>
      <name val="Verdana"/>
      <family val="2"/>
    </font>
    <font>
      <sz val="12"/>
      <color theme="1"/>
      <name val="Calibri"/>
      <family val="2"/>
      <scheme val="minor"/>
    </font>
    <font>
      <sz val="14"/>
      <color theme="1"/>
      <name val="Verdana"/>
      <family val="2"/>
    </font>
    <font>
      <b/>
      <sz val="16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2" fillId="3" borderId="1" xfId="0" applyFont="1" applyFill="1" applyBorder="1" applyAlignment="1" applyProtection="1"/>
    <xf numFmtId="0" fontId="3" fillId="3" borderId="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/>
    <xf numFmtId="0" fontId="3" fillId="3" borderId="3" xfId="0" applyFont="1" applyFill="1" applyBorder="1" applyAlignment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right"/>
    </xf>
    <xf numFmtId="0" fontId="4" fillId="4" borderId="4" xfId="0" applyFont="1" applyFill="1" applyBorder="1" applyAlignment="1" applyProtection="1">
      <protection locked="0"/>
    </xf>
    <xf numFmtId="0" fontId="4" fillId="4" borderId="5" xfId="0" applyFont="1" applyFill="1" applyBorder="1" applyAlignment="1" applyProtection="1">
      <protection locked="0"/>
    </xf>
    <xf numFmtId="0" fontId="4" fillId="4" borderId="6" xfId="0" applyFont="1" applyFill="1" applyBorder="1" applyAlignment="1" applyProtection="1">
      <protection locked="0"/>
    </xf>
    <xf numFmtId="0" fontId="4" fillId="4" borderId="7" xfId="0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protection locked="0"/>
    </xf>
    <xf numFmtId="0" fontId="4" fillId="4" borderId="8" xfId="0" applyFont="1" applyFill="1" applyBorder="1" applyAlignment="1" applyProtection="1">
      <protection locked="0"/>
    </xf>
    <xf numFmtId="0" fontId="4" fillId="0" borderId="0" xfId="0" applyFont="1" applyBorder="1" applyAlignment="1" applyProtection="1">
      <alignment vertical="center"/>
    </xf>
    <xf numFmtId="0" fontId="4" fillId="4" borderId="9" xfId="0" applyFont="1" applyFill="1" applyBorder="1" applyAlignment="1" applyProtection="1">
      <protection locked="0"/>
    </xf>
    <xf numFmtId="0" fontId="4" fillId="4" borderId="10" xfId="0" applyFont="1" applyFill="1" applyBorder="1" applyAlignment="1" applyProtection="1">
      <protection locked="0"/>
    </xf>
    <xf numFmtId="0" fontId="4" fillId="4" borderId="11" xfId="0" applyFont="1" applyFill="1" applyBorder="1" applyAlignment="1" applyProtection="1">
      <protection locked="0"/>
    </xf>
    <xf numFmtId="0" fontId="7" fillId="6" borderId="12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vertical="center" wrapText="1"/>
    </xf>
    <xf numFmtId="0" fontId="11" fillId="0" borderId="12" xfId="0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7" borderId="12" xfId="0" applyFont="1" applyFill="1" applyBorder="1" applyAlignment="1" applyProtection="1">
      <alignment horizontal="center" vertical="center" wrapText="1"/>
    </xf>
    <xf numFmtId="3" fontId="11" fillId="0" borderId="12" xfId="0" applyNumberFormat="1" applyFont="1" applyFill="1" applyBorder="1" applyAlignment="1" applyProtection="1">
      <alignment horizontal="center" vertical="center" wrapText="1"/>
    </xf>
    <xf numFmtId="3" fontId="13" fillId="0" borderId="12" xfId="0" applyNumberFormat="1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vertical="center" wrapText="1"/>
    </xf>
    <xf numFmtId="0" fontId="16" fillId="0" borderId="12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vertical="center"/>
    </xf>
    <xf numFmtId="2" fontId="12" fillId="0" borderId="0" xfId="0" applyNumberFormat="1" applyFont="1" applyAlignment="1" applyProtection="1">
      <alignment vertical="center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Protection="1"/>
    <xf numFmtId="0" fontId="6" fillId="5" borderId="0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horizontal="left"/>
    </xf>
    <xf numFmtId="4" fontId="5" fillId="5" borderId="0" xfId="0" applyNumberFormat="1" applyFont="1" applyFill="1" applyBorder="1" applyProtection="1"/>
    <xf numFmtId="164" fontId="5" fillId="5" borderId="0" xfId="0" applyNumberFormat="1" applyFont="1" applyFill="1" applyBorder="1" applyAlignment="1" applyProtection="1">
      <alignment wrapText="1"/>
    </xf>
    <xf numFmtId="0" fontId="7" fillId="6" borderId="12" xfId="0" applyFont="1" applyFill="1" applyBorder="1" applyAlignment="1" applyProtection="1">
      <alignment vertical="center" wrapText="1"/>
    </xf>
    <xf numFmtId="4" fontId="7" fillId="6" borderId="1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5" fillId="0" borderId="0" xfId="0" applyFont="1" applyBorder="1" applyProtection="1"/>
    <xf numFmtId="4" fontId="8" fillId="0" borderId="0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center" vertical="center" wrapText="1"/>
    </xf>
    <xf numFmtId="0" fontId="12" fillId="5" borderId="0" xfId="0" applyFont="1" applyFill="1" applyBorder="1" applyProtection="1"/>
    <xf numFmtId="165" fontId="13" fillId="7" borderId="12" xfId="0" applyNumberFormat="1" applyFont="1" applyFill="1" applyBorder="1" applyAlignment="1" applyProtection="1">
      <alignment horizontal="center" vertical="center" wrapText="1"/>
    </xf>
    <xf numFmtId="4" fontId="13" fillId="5" borderId="12" xfId="0" applyNumberFormat="1" applyFont="1" applyFill="1" applyBorder="1" applyAlignment="1" applyProtection="1">
      <alignment horizontal="right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3" fontId="13" fillId="0" borderId="14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12" fillId="5" borderId="16" xfId="0" applyFont="1" applyFill="1" applyBorder="1" applyProtection="1"/>
    <xf numFmtId="0" fontId="17" fillId="0" borderId="0" xfId="0" applyFont="1" applyFill="1" applyBorder="1" applyAlignment="1" applyProtection="1">
      <alignment horizontal="center" vertical="center" wrapText="1"/>
    </xf>
    <xf numFmtId="165" fontId="14" fillId="0" borderId="0" xfId="0" applyNumberFormat="1" applyFont="1" applyFill="1" applyBorder="1" applyAlignment="1" applyProtection="1">
      <alignment horizontal="center" vertical="center" wrapText="1"/>
    </xf>
    <xf numFmtId="4" fontId="12" fillId="5" borderId="0" xfId="0" applyNumberFormat="1" applyFont="1" applyFill="1" applyBorder="1" applyProtection="1"/>
    <xf numFmtId="2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/>
    <xf numFmtId="0" fontId="12" fillId="0" borderId="19" xfId="0" applyFont="1" applyBorder="1" applyProtection="1"/>
    <xf numFmtId="0" fontId="12" fillId="0" borderId="0" xfId="0" applyFont="1" applyBorder="1" applyProtection="1"/>
    <xf numFmtId="2" fontId="13" fillId="7" borderId="12" xfId="0" applyNumberFormat="1" applyFont="1" applyFill="1" applyBorder="1" applyAlignment="1" applyProtection="1">
      <alignment horizontal="center" vertical="center" wrapText="1"/>
    </xf>
    <xf numFmtId="4" fontId="13" fillId="5" borderId="2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Protection="1"/>
    <xf numFmtId="0" fontId="6" fillId="5" borderId="0" xfId="0" applyFont="1" applyFill="1" applyBorder="1" applyProtection="1"/>
    <xf numFmtId="0" fontId="19" fillId="0" borderId="0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vertical="center"/>
    </xf>
    <xf numFmtId="0" fontId="20" fillId="0" borderId="20" xfId="0" applyFont="1" applyFill="1" applyBorder="1" applyAlignment="1" applyProtection="1">
      <alignment vertical="center"/>
    </xf>
    <xf numFmtId="0" fontId="20" fillId="0" borderId="13" xfId="0" applyFont="1" applyFill="1" applyBorder="1" applyAlignment="1" applyProtection="1">
      <alignment horizontal="right" vertical="center"/>
    </xf>
    <xf numFmtId="0" fontId="20" fillId="0" borderId="13" xfId="0" applyFont="1" applyFill="1" applyBorder="1" applyAlignment="1" applyProtection="1">
      <alignment vertical="center"/>
    </xf>
    <xf numFmtId="164" fontId="20" fillId="0" borderId="12" xfId="0" applyNumberFormat="1" applyFont="1" applyFill="1" applyBorder="1" applyAlignment="1" applyProtection="1">
      <alignment horizontal="right" vertical="center" wrapText="1"/>
    </xf>
    <xf numFmtId="0" fontId="4" fillId="5" borderId="0" xfId="0" applyFont="1" applyFill="1" applyBorder="1" applyProtection="1"/>
    <xf numFmtId="0" fontId="21" fillId="0" borderId="0" xfId="0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Border="1" applyAlignment="1" applyProtection="1">
      <alignment horizontal="right" vertical="center" wrapText="1"/>
    </xf>
    <xf numFmtId="4" fontId="5" fillId="0" borderId="0" xfId="0" applyNumberFormat="1" applyFont="1" applyBorder="1" applyProtection="1"/>
    <xf numFmtId="4" fontId="5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Protection="1"/>
    <xf numFmtId="4" fontId="4" fillId="0" borderId="0" xfId="0" applyNumberFormat="1" applyFont="1" applyBorder="1" applyProtection="1"/>
    <xf numFmtId="164" fontId="4" fillId="0" borderId="0" xfId="0" applyNumberFormat="1" applyFont="1" applyBorder="1" applyAlignment="1" applyProtection="1">
      <alignment wrapText="1"/>
    </xf>
    <xf numFmtId="0" fontId="23" fillId="0" borderId="0" xfId="0" applyFont="1" applyProtection="1"/>
    <xf numFmtId="0" fontId="25" fillId="0" borderId="17" xfId="0" applyFont="1" applyFill="1" applyBorder="1" applyAlignment="1" applyProtection="1">
      <alignment vertical="center"/>
    </xf>
    <xf numFmtId="0" fontId="5" fillId="5" borderId="13" xfId="0" applyFont="1" applyFill="1" applyBorder="1" applyProtection="1"/>
    <xf numFmtId="0" fontId="23" fillId="0" borderId="13" xfId="0" applyFont="1" applyBorder="1" applyProtection="1"/>
    <xf numFmtId="0" fontId="4" fillId="5" borderId="13" xfId="0" applyFont="1" applyFill="1" applyBorder="1" applyProtection="1"/>
    <xf numFmtId="0" fontId="4" fillId="0" borderId="13" xfId="0" applyFont="1" applyBorder="1" applyProtection="1"/>
    <xf numFmtId="0" fontId="6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/>
    </xf>
    <xf numFmtId="0" fontId="24" fillId="0" borderId="0" xfId="0" applyFont="1" applyBorder="1" applyProtection="1"/>
    <xf numFmtId="0" fontId="24" fillId="0" borderId="0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horizontal="left"/>
    </xf>
    <xf numFmtId="4" fontId="24" fillId="0" borderId="0" xfId="0" applyNumberFormat="1" applyFont="1" applyBorder="1" applyProtection="1"/>
    <xf numFmtId="0" fontId="3" fillId="0" borderId="0" xfId="0" applyFont="1" applyProtection="1"/>
    <xf numFmtId="164" fontId="5" fillId="0" borderId="0" xfId="0" applyNumberFormat="1" applyFont="1" applyBorder="1" applyAlignment="1" applyProtection="1">
      <alignment wrapText="1"/>
    </xf>
    <xf numFmtId="2" fontId="11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13" fillId="5" borderId="20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12" xfId="0" applyNumberFormat="1" applyFont="1" applyFill="1" applyBorder="1" applyAlignment="1" applyProtection="1">
      <alignment horizontal="center" vertical="center" wrapText="1"/>
    </xf>
    <xf numFmtId="166" fontId="13" fillId="0" borderId="12" xfId="0" applyNumberFormat="1" applyFont="1" applyFill="1" applyBorder="1" applyAlignment="1" applyProtection="1">
      <alignment horizontal="center" vertical="center" wrapText="1"/>
    </xf>
    <xf numFmtId="166" fontId="14" fillId="0" borderId="0" xfId="0" applyNumberFormat="1" applyFont="1" applyFill="1" applyBorder="1" applyAlignment="1" applyProtection="1">
      <alignment horizontal="center" vertical="center" wrapText="1"/>
    </xf>
    <xf numFmtId="167" fontId="11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25" fillId="7" borderId="17" xfId="0" applyNumberFormat="1" applyFont="1" applyFill="1" applyBorder="1" applyAlignment="1" applyProtection="1">
      <alignment horizontal="center" vertical="center" wrapText="1"/>
    </xf>
    <xf numFmtId="164" fontId="25" fillId="7" borderId="20" xfId="0" applyNumberFormat="1" applyFont="1" applyFill="1" applyBorder="1" applyAlignment="1" applyProtection="1">
      <alignment horizontal="center" vertical="center" wrapText="1"/>
    </xf>
    <xf numFmtId="4" fontId="13" fillId="5" borderId="14" xfId="0" applyNumberFormat="1" applyFont="1" applyFill="1" applyBorder="1" applyAlignment="1" applyProtection="1">
      <alignment horizontal="center" vertical="center" wrapText="1"/>
    </xf>
    <xf numFmtId="4" fontId="13" fillId="5" borderId="15" xfId="0" applyNumberFormat="1" applyFont="1" applyFill="1" applyBorder="1" applyAlignment="1" applyProtection="1">
      <alignment horizontal="center" vertical="center" wrapText="1"/>
    </xf>
    <xf numFmtId="4" fontId="13" fillId="5" borderId="18" xfId="0" applyNumberFormat="1" applyFont="1" applyFill="1" applyBorder="1" applyAlignment="1" applyProtection="1">
      <alignment horizontal="center" vertical="center" wrapText="1"/>
    </xf>
    <xf numFmtId="3" fontId="13" fillId="0" borderId="14" xfId="0" applyNumberFormat="1" applyFont="1" applyFill="1" applyBorder="1" applyAlignment="1" applyProtection="1">
      <alignment horizontal="center" vertical="center" wrapText="1"/>
    </xf>
    <xf numFmtId="3" fontId="13" fillId="0" borderId="15" xfId="0" applyNumberFormat="1" applyFont="1" applyFill="1" applyBorder="1" applyAlignment="1" applyProtection="1">
      <alignment horizontal="center" vertical="center" wrapText="1"/>
    </xf>
    <xf numFmtId="3" fontId="13" fillId="0" borderId="18" xfId="0" applyNumberFormat="1" applyFont="1" applyFill="1" applyBorder="1" applyAlignment="1" applyProtection="1">
      <alignment horizontal="center" vertical="center" wrapText="1"/>
    </xf>
    <xf numFmtId="2" fontId="13" fillId="7" borderId="14" xfId="0" applyNumberFormat="1" applyFont="1" applyFill="1" applyBorder="1" applyAlignment="1" applyProtection="1">
      <alignment horizontal="center" vertical="center" wrapText="1"/>
    </xf>
    <xf numFmtId="2" fontId="13" fillId="7" borderId="15" xfId="0" applyNumberFormat="1" applyFont="1" applyFill="1" applyBorder="1" applyAlignment="1" applyProtection="1">
      <alignment horizontal="center" vertical="center" wrapText="1"/>
    </xf>
    <xf numFmtId="2" fontId="13" fillId="7" borderId="18" xfId="0" applyNumberFormat="1" applyFont="1" applyFill="1" applyBorder="1" applyAlignment="1" applyProtection="1">
      <alignment horizontal="center" vertical="center" wrapText="1"/>
    </xf>
    <xf numFmtId="2" fontId="0" fillId="0" borderId="14" xfId="0" applyNumberFormat="1" applyFont="1" applyBorder="1" applyAlignment="1" applyProtection="1">
      <alignment horizontal="center" vertical="center"/>
      <protection locked="0"/>
    </xf>
    <xf numFmtId="2" fontId="0" fillId="0" borderId="15" xfId="0" applyNumberFormat="1" applyFont="1" applyBorder="1" applyAlignment="1" applyProtection="1">
      <alignment horizontal="center" vertical="center"/>
      <protection locked="0"/>
    </xf>
    <xf numFmtId="2" fontId="0" fillId="0" borderId="18" xfId="0" applyNumberFormat="1" applyFont="1" applyBorder="1" applyAlignment="1" applyProtection="1">
      <alignment horizontal="center" vertical="center"/>
      <protection locked="0"/>
    </xf>
    <xf numFmtId="0" fontId="9" fillId="2" borderId="13" xfId="1" applyFont="1" applyBorder="1" applyAlignment="1" applyProtection="1">
      <alignment horizontal="left" vertical="center"/>
    </xf>
    <xf numFmtId="2" fontId="11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227465</xdr:rowOff>
    </xdr:from>
    <xdr:to>
      <xdr:col>2</xdr:col>
      <xdr:colOff>2322357</xdr:colOff>
      <xdr:row>0</xdr:row>
      <xdr:rowOff>899008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660" y="227465"/>
          <a:ext cx="3229933" cy="671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48"/>
  <sheetViews>
    <sheetView showGridLines="0" tabSelected="1" zoomScale="55" zoomScaleNormal="5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M29" sqref="M29"/>
    </sheetView>
  </sheetViews>
  <sheetFormatPr baseColWidth="10" defaultColWidth="11.21875" defaultRowHeight="14.4" x14ac:dyDescent="0.3"/>
  <cols>
    <col min="1" max="1" width="3.5546875" style="1" customWidth="1"/>
    <col min="2" max="2" width="13.33203125" style="45" customWidth="1"/>
    <col min="3" max="3" width="59.77734375" style="87" customWidth="1"/>
    <col min="4" max="4" width="4" style="45" customWidth="1"/>
    <col min="5" max="5" width="16.109375" style="88" customWidth="1"/>
    <col min="6" max="9" width="17.5546875" style="45" customWidth="1"/>
    <col min="10" max="10" width="4" style="45" customWidth="1"/>
    <col min="11" max="11" width="18.21875" style="75" customWidth="1"/>
    <col min="12" max="12" width="21.88671875" style="45" customWidth="1"/>
    <col min="13" max="13" width="22.88671875" style="45" bestFit="1" customWidth="1"/>
    <col min="14" max="14" width="15.44140625" style="45" bestFit="1" customWidth="1"/>
    <col min="15" max="15" width="4" style="45" customWidth="1"/>
    <col min="16" max="16" width="17.77734375" style="45" customWidth="1"/>
    <col min="17" max="17" width="18.44140625" style="94" bestFit="1" customWidth="1"/>
    <col min="18" max="18" width="18.77734375" style="1" customWidth="1"/>
    <col min="19" max="19" width="13.88671875" style="1" bestFit="1" customWidth="1"/>
    <col min="20" max="20" width="16.109375" style="1" bestFit="1" customWidth="1"/>
    <col min="21" max="21" width="15.6640625" style="1" bestFit="1" customWidth="1"/>
    <col min="22" max="24" width="11.21875" style="1"/>
    <col min="25" max="25" width="10.5546875" style="1" customWidth="1"/>
    <col min="26" max="26" width="11.21875" style="1"/>
    <col min="27" max="27" width="4.44140625" style="1" customWidth="1"/>
    <col min="28" max="16384" width="11.21875" style="1"/>
  </cols>
  <sheetData>
    <row r="1" spans="2:28" ht="79.05" customHeight="1" thickBot="1" x14ac:dyDescent="0.3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28" ht="18.600000000000001" thickBot="1" x14ac:dyDescent="0.4">
      <c r="B2" s="3" t="s">
        <v>0</v>
      </c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</row>
    <row r="3" spans="2:28" s="2" customFormat="1" ht="14.55" thickBot="1" x14ac:dyDescent="0.35">
      <c r="B3" s="7"/>
      <c r="C3" s="8"/>
      <c r="D3" s="7"/>
      <c r="M3" s="7"/>
      <c r="N3" s="7"/>
      <c r="O3" s="7"/>
      <c r="P3" s="7"/>
      <c r="Q3" s="7"/>
    </row>
    <row r="4" spans="2:28" s="9" customFormat="1" ht="16.2" x14ac:dyDescent="0.3">
      <c r="D4" s="10"/>
      <c r="M4" s="10"/>
      <c r="O4" s="10" t="s">
        <v>1</v>
      </c>
      <c r="P4" s="11"/>
      <c r="Q4" s="12"/>
      <c r="R4" s="12"/>
      <c r="S4" s="13"/>
      <c r="T4" s="1"/>
      <c r="U4" s="1"/>
      <c r="V4" s="1"/>
      <c r="W4" s="1"/>
      <c r="X4" s="1"/>
      <c r="Y4" s="1"/>
      <c r="Z4" s="1"/>
      <c r="AA4" s="1"/>
      <c r="AB4" s="1"/>
    </row>
    <row r="5" spans="2:28" s="9" customFormat="1" ht="15" x14ac:dyDescent="0.3">
      <c r="D5" s="10"/>
      <c r="M5" s="10"/>
      <c r="O5" s="10" t="s">
        <v>2</v>
      </c>
      <c r="P5" s="14"/>
      <c r="Q5" s="15"/>
      <c r="R5" s="15"/>
      <c r="S5" s="16"/>
      <c r="T5" s="1"/>
      <c r="U5" s="1"/>
      <c r="V5" s="1"/>
      <c r="W5" s="1"/>
      <c r="X5" s="1"/>
      <c r="Y5" s="1"/>
      <c r="Z5" s="1"/>
      <c r="AA5" s="1"/>
      <c r="AB5" s="1"/>
    </row>
    <row r="6" spans="2:28" s="9" customFormat="1" ht="15.6" thickBot="1" x14ac:dyDescent="0.35">
      <c r="B6" s="17"/>
      <c r="C6" s="17"/>
      <c r="D6" s="10"/>
      <c r="M6" s="10"/>
      <c r="O6" s="10" t="s">
        <v>3</v>
      </c>
      <c r="P6" s="18"/>
      <c r="Q6" s="19"/>
      <c r="R6" s="19"/>
      <c r="S6" s="20"/>
      <c r="T6" s="1"/>
      <c r="U6" s="1"/>
      <c r="V6" s="1"/>
      <c r="W6" s="1"/>
      <c r="X6" s="1"/>
      <c r="Y6" s="1"/>
      <c r="Z6" s="1"/>
      <c r="AA6" s="1"/>
      <c r="AB6" s="1"/>
    </row>
    <row r="7" spans="2:28" ht="13.95" x14ac:dyDescent="0.3">
      <c r="B7" s="36"/>
      <c r="C7" s="37"/>
      <c r="D7" s="36"/>
      <c r="E7" s="38"/>
      <c r="F7" s="36"/>
      <c r="G7" s="36"/>
      <c r="H7" s="36"/>
      <c r="I7" s="36"/>
      <c r="J7" s="36"/>
      <c r="K7" s="39"/>
      <c r="L7" s="36"/>
      <c r="M7" s="36"/>
      <c r="N7" s="36"/>
      <c r="O7" s="36"/>
      <c r="P7" s="36"/>
      <c r="Q7" s="36"/>
      <c r="R7" s="40"/>
    </row>
    <row r="8" spans="2:28" s="44" customFormat="1" ht="75.150000000000006" customHeight="1" x14ac:dyDescent="0.3">
      <c r="B8" s="21" t="s">
        <v>4</v>
      </c>
      <c r="C8" s="41" t="s">
        <v>5</v>
      </c>
      <c r="D8" s="36"/>
      <c r="E8" s="21" t="s">
        <v>6</v>
      </c>
      <c r="F8" s="21" t="s">
        <v>7</v>
      </c>
      <c r="G8" s="21" t="s">
        <v>8</v>
      </c>
      <c r="H8" s="21" t="s">
        <v>9</v>
      </c>
      <c r="I8" s="21" t="s">
        <v>10</v>
      </c>
      <c r="J8" s="36"/>
      <c r="K8" s="42" t="s">
        <v>11</v>
      </c>
      <c r="L8" s="21" t="s">
        <v>12</v>
      </c>
      <c r="M8" s="21" t="s">
        <v>13</v>
      </c>
      <c r="N8" s="21" t="s">
        <v>14</v>
      </c>
      <c r="O8" s="43"/>
      <c r="P8" s="21" t="s">
        <v>15</v>
      </c>
      <c r="Q8" s="21" t="s">
        <v>16</v>
      </c>
      <c r="R8" s="21" t="s">
        <v>17</v>
      </c>
      <c r="S8" s="21" t="s">
        <v>14</v>
      </c>
      <c r="T8" s="1"/>
      <c r="U8" s="1"/>
      <c r="V8" s="1"/>
      <c r="W8" s="1"/>
      <c r="X8" s="1"/>
      <c r="Y8" s="1"/>
      <c r="Z8" s="1"/>
      <c r="AA8" s="1"/>
      <c r="AB8" s="1"/>
    </row>
    <row r="9" spans="2:28" ht="23.7" x14ac:dyDescent="0.3">
      <c r="B9" s="115" t="s">
        <v>18</v>
      </c>
      <c r="C9" s="115"/>
      <c r="D9" s="36"/>
      <c r="E9" s="43"/>
      <c r="F9" s="43"/>
      <c r="I9" s="43"/>
      <c r="J9" s="36"/>
      <c r="K9" s="46"/>
      <c r="L9" s="36"/>
      <c r="M9" s="36"/>
      <c r="N9" s="43"/>
      <c r="O9" s="43"/>
      <c r="P9" s="43"/>
      <c r="Q9" s="47"/>
    </row>
    <row r="10" spans="2:28" ht="25.2" x14ac:dyDescent="0.3">
      <c r="B10" s="24" t="s">
        <v>19</v>
      </c>
      <c r="C10" s="23" t="s">
        <v>20</v>
      </c>
      <c r="D10" s="36"/>
      <c r="E10" s="24" t="s">
        <v>21</v>
      </c>
      <c r="F10" s="25">
        <v>0.8</v>
      </c>
      <c r="G10" s="25">
        <v>6</v>
      </c>
      <c r="H10" s="26">
        <v>60</v>
      </c>
      <c r="I10" s="95"/>
      <c r="J10" s="48"/>
      <c r="K10" s="27">
        <v>250</v>
      </c>
      <c r="L10" s="49">
        <v>0.152</v>
      </c>
      <c r="M10" s="100"/>
      <c r="N10" s="50">
        <f t="shared" ref="N10:N18" si="0">K10*M10</f>
        <v>0</v>
      </c>
      <c r="O10" s="51"/>
      <c r="P10" s="106">
        <v>2</v>
      </c>
      <c r="Q10" s="109">
        <v>370</v>
      </c>
      <c r="R10" s="116"/>
      <c r="S10" s="103">
        <f>P10*R10</f>
        <v>0</v>
      </c>
    </row>
    <row r="11" spans="2:28" ht="18.45" customHeight="1" x14ac:dyDescent="0.3">
      <c r="B11" s="24" t="s">
        <v>22</v>
      </c>
      <c r="C11" s="23" t="s">
        <v>23</v>
      </c>
      <c r="D11" s="36"/>
      <c r="E11" s="24" t="s">
        <v>21</v>
      </c>
      <c r="F11" s="25">
        <v>0.8</v>
      </c>
      <c r="G11" s="25">
        <v>6</v>
      </c>
      <c r="H11" s="26">
        <v>60</v>
      </c>
      <c r="I11" s="95"/>
      <c r="J11" s="48"/>
      <c r="K11" s="28">
        <v>150</v>
      </c>
      <c r="L11" s="49">
        <v>0.35799999999999998</v>
      </c>
      <c r="M11" s="100"/>
      <c r="N11" s="50">
        <f t="shared" si="0"/>
        <v>0</v>
      </c>
      <c r="O11" s="51"/>
      <c r="P11" s="107"/>
      <c r="Q11" s="110"/>
      <c r="R11" s="117"/>
      <c r="S11" s="104"/>
    </row>
    <row r="12" spans="2:28" ht="18.45" customHeight="1" x14ac:dyDescent="0.3">
      <c r="B12" s="24" t="s">
        <v>24</v>
      </c>
      <c r="C12" s="23" t="s">
        <v>25</v>
      </c>
      <c r="D12" s="36"/>
      <c r="E12" s="24" t="s">
        <v>21</v>
      </c>
      <c r="F12" s="25">
        <v>0.01</v>
      </c>
      <c r="G12" s="25">
        <v>6</v>
      </c>
      <c r="H12" s="26">
        <v>20</v>
      </c>
      <c r="I12" s="95"/>
      <c r="J12" s="48"/>
      <c r="K12" s="97">
        <v>2.5</v>
      </c>
      <c r="L12" s="49">
        <v>0.66</v>
      </c>
      <c r="M12" s="100"/>
      <c r="N12" s="50">
        <f t="shared" si="0"/>
        <v>0</v>
      </c>
      <c r="O12" s="51"/>
      <c r="P12" s="107"/>
      <c r="Q12" s="110"/>
      <c r="R12" s="117"/>
      <c r="S12" s="104"/>
    </row>
    <row r="13" spans="2:28" s="53" customFormat="1" ht="18.45" customHeight="1" x14ac:dyDescent="0.3">
      <c r="B13" s="24" t="s">
        <v>26</v>
      </c>
      <c r="C13" s="23" t="s">
        <v>27</v>
      </c>
      <c r="D13" s="36"/>
      <c r="E13" s="24" t="s">
        <v>21</v>
      </c>
      <c r="F13" s="25">
        <v>0.8</v>
      </c>
      <c r="G13" s="25">
        <v>6</v>
      </c>
      <c r="H13" s="26">
        <v>60</v>
      </c>
      <c r="I13" s="95"/>
      <c r="J13" s="48"/>
      <c r="K13" s="27">
        <v>375</v>
      </c>
      <c r="L13" s="49">
        <v>4.3999999999999997E-2</v>
      </c>
      <c r="M13" s="100"/>
      <c r="N13" s="50">
        <f t="shared" si="0"/>
        <v>0</v>
      </c>
      <c r="O13" s="51"/>
      <c r="P13" s="107"/>
      <c r="Q13" s="110"/>
      <c r="R13" s="117"/>
      <c r="S13" s="104"/>
      <c r="T13" s="1"/>
      <c r="U13" s="1"/>
      <c r="V13" s="1"/>
      <c r="W13" s="1"/>
      <c r="X13" s="1"/>
      <c r="Y13" s="1"/>
      <c r="Z13" s="1"/>
      <c r="AA13" s="1"/>
      <c r="AB13" s="1"/>
    </row>
    <row r="14" spans="2:28" ht="25.2" x14ac:dyDescent="0.3">
      <c r="B14" s="24" t="s">
        <v>28</v>
      </c>
      <c r="C14" s="29" t="s">
        <v>29</v>
      </c>
      <c r="D14" s="36"/>
      <c r="E14" s="24" t="s">
        <v>21</v>
      </c>
      <c r="F14" s="25">
        <v>0.8</v>
      </c>
      <c r="G14" s="25">
        <v>6</v>
      </c>
      <c r="H14" s="26">
        <v>60</v>
      </c>
      <c r="I14" s="95"/>
      <c r="J14" s="48"/>
      <c r="K14" s="28">
        <v>100</v>
      </c>
      <c r="L14" s="49">
        <v>0.125</v>
      </c>
      <c r="M14" s="100"/>
      <c r="N14" s="50">
        <f t="shared" si="0"/>
        <v>0</v>
      </c>
      <c r="O14" s="51"/>
      <c r="P14" s="107"/>
      <c r="Q14" s="110"/>
      <c r="R14" s="117"/>
      <c r="S14" s="104"/>
    </row>
    <row r="15" spans="2:28" ht="27.45" customHeight="1" x14ac:dyDescent="0.3">
      <c r="B15" s="24" t="s">
        <v>30</v>
      </c>
      <c r="C15" s="23" t="s">
        <v>31</v>
      </c>
      <c r="D15" s="36"/>
      <c r="E15" s="24" t="s">
        <v>21</v>
      </c>
      <c r="F15" s="25">
        <v>10</v>
      </c>
      <c r="G15" s="25">
        <v>1</v>
      </c>
      <c r="H15" s="26">
        <v>95</v>
      </c>
      <c r="I15" s="95"/>
      <c r="J15" s="54"/>
      <c r="K15" s="28">
        <v>12500</v>
      </c>
      <c r="L15" s="49">
        <v>0.03</v>
      </c>
      <c r="M15" s="100"/>
      <c r="N15" s="50">
        <f t="shared" si="0"/>
        <v>0</v>
      </c>
      <c r="O15" s="51"/>
      <c r="P15" s="107"/>
      <c r="Q15" s="110"/>
      <c r="R15" s="117"/>
      <c r="S15" s="104"/>
    </row>
    <row r="16" spans="2:28" s="53" customFormat="1" ht="18.45" customHeight="1" x14ac:dyDescent="0.3">
      <c r="B16" s="24" t="s">
        <v>32</v>
      </c>
      <c r="C16" s="23" t="s">
        <v>33</v>
      </c>
      <c r="D16" s="36"/>
      <c r="E16" s="30" t="s">
        <v>34</v>
      </c>
      <c r="F16" s="31"/>
      <c r="G16" s="32"/>
      <c r="H16" s="32"/>
      <c r="I16" s="33"/>
      <c r="J16" s="54"/>
      <c r="K16" s="27">
        <v>250</v>
      </c>
      <c r="L16" s="49">
        <v>9.4E-2</v>
      </c>
      <c r="M16" s="100"/>
      <c r="N16" s="50">
        <f t="shared" si="0"/>
        <v>0</v>
      </c>
      <c r="O16" s="51"/>
      <c r="P16" s="107"/>
      <c r="Q16" s="110"/>
      <c r="R16" s="117"/>
      <c r="S16" s="104"/>
      <c r="T16" s="1"/>
      <c r="U16" s="1"/>
      <c r="V16" s="1"/>
      <c r="W16" s="1"/>
      <c r="X16" s="1"/>
      <c r="Y16" s="1"/>
      <c r="Z16" s="1"/>
      <c r="AA16" s="1"/>
      <c r="AB16" s="1"/>
    </row>
    <row r="17" spans="2:28" s="53" customFormat="1" ht="18.45" customHeight="1" x14ac:dyDescent="0.3">
      <c r="B17" s="24" t="s">
        <v>35</v>
      </c>
      <c r="C17" s="23" t="s">
        <v>36</v>
      </c>
      <c r="D17" s="36"/>
      <c r="E17" s="24" t="s">
        <v>21</v>
      </c>
      <c r="F17" s="25">
        <v>0.8</v>
      </c>
      <c r="G17" s="25">
        <v>6</v>
      </c>
      <c r="H17" s="26">
        <v>60</v>
      </c>
      <c r="I17" s="95"/>
      <c r="J17" s="48"/>
      <c r="K17" s="27">
        <v>50</v>
      </c>
      <c r="L17" s="49">
        <v>5.5E-2</v>
      </c>
      <c r="M17" s="100"/>
      <c r="N17" s="50">
        <f t="shared" si="0"/>
        <v>0</v>
      </c>
      <c r="O17" s="51"/>
      <c r="P17" s="107"/>
      <c r="Q17" s="110"/>
      <c r="R17" s="117"/>
      <c r="S17" s="104"/>
      <c r="T17" s="1"/>
      <c r="U17" s="1"/>
      <c r="V17" s="1"/>
      <c r="W17" s="1"/>
      <c r="X17" s="1"/>
      <c r="Y17" s="1"/>
      <c r="Z17" s="1"/>
      <c r="AA17" s="1"/>
      <c r="AB17" s="1"/>
    </row>
    <row r="18" spans="2:28" s="53" customFormat="1" ht="18.45" customHeight="1" x14ac:dyDescent="0.3">
      <c r="B18" s="24" t="s">
        <v>37</v>
      </c>
      <c r="C18" s="23" t="s">
        <v>38</v>
      </c>
      <c r="D18" s="36"/>
      <c r="E18" s="24" t="s">
        <v>21</v>
      </c>
      <c r="F18" s="25">
        <v>0.8</v>
      </c>
      <c r="G18" s="25">
        <v>6</v>
      </c>
      <c r="H18" s="26">
        <v>60</v>
      </c>
      <c r="I18" s="95"/>
      <c r="J18" s="48"/>
      <c r="K18" s="27">
        <v>150</v>
      </c>
      <c r="L18" s="49">
        <v>0.11600000000000001</v>
      </c>
      <c r="M18" s="100"/>
      <c r="N18" s="50">
        <f t="shared" si="0"/>
        <v>0</v>
      </c>
      <c r="O18" s="51"/>
      <c r="P18" s="108"/>
      <c r="Q18" s="111"/>
      <c r="R18" s="118"/>
      <c r="S18" s="105"/>
      <c r="T18" s="1"/>
      <c r="U18" s="1"/>
      <c r="V18" s="1"/>
      <c r="W18" s="1"/>
      <c r="X18" s="1"/>
      <c r="Y18" s="1"/>
      <c r="Z18" s="1"/>
      <c r="AA18" s="1"/>
      <c r="AB18" s="1"/>
    </row>
    <row r="19" spans="2:28" ht="23.7" x14ac:dyDescent="0.3">
      <c r="B19" s="115" t="s">
        <v>39</v>
      </c>
      <c r="C19" s="115"/>
      <c r="D19" s="36"/>
      <c r="E19" s="51"/>
      <c r="F19" s="51"/>
      <c r="G19" s="51"/>
      <c r="H19" s="51"/>
      <c r="I19" s="51"/>
      <c r="J19" s="48"/>
      <c r="K19" s="99"/>
      <c r="L19" s="55"/>
      <c r="M19" s="56"/>
      <c r="N19" s="57"/>
      <c r="O19" s="51"/>
      <c r="P19" s="51"/>
      <c r="Q19" s="55"/>
      <c r="R19" s="58"/>
      <c r="S19" s="59"/>
    </row>
    <row r="20" spans="2:28" x14ac:dyDescent="0.3">
      <c r="B20" s="25" t="s">
        <v>40</v>
      </c>
      <c r="C20" s="23" t="s">
        <v>41</v>
      </c>
      <c r="D20" s="36"/>
      <c r="E20" s="25" t="s">
        <v>42</v>
      </c>
      <c r="F20" s="51"/>
      <c r="G20" s="51"/>
      <c r="H20" s="51"/>
      <c r="I20" s="51"/>
      <c r="J20" s="48"/>
      <c r="K20" s="28">
        <v>533</v>
      </c>
      <c r="L20" s="49">
        <v>0.56000000000000005</v>
      </c>
      <c r="M20" s="100"/>
      <c r="N20" s="50">
        <f t="shared" ref="N20:N36" si="1">K20*M20</f>
        <v>0</v>
      </c>
      <c r="O20" s="51"/>
      <c r="P20" s="106">
        <v>1</v>
      </c>
      <c r="Q20" s="109">
        <v>370</v>
      </c>
      <c r="R20" s="112"/>
      <c r="S20" s="103">
        <f>P20*R20</f>
        <v>0</v>
      </c>
    </row>
    <row r="21" spans="2:28" x14ac:dyDescent="0.3">
      <c r="B21" s="24" t="s">
        <v>43</v>
      </c>
      <c r="C21" s="23" t="s">
        <v>44</v>
      </c>
      <c r="D21" s="36"/>
      <c r="E21" s="34" t="s">
        <v>42</v>
      </c>
      <c r="F21" s="51"/>
      <c r="G21" s="51"/>
      <c r="H21" s="51"/>
      <c r="I21" s="51"/>
      <c r="J21" s="48"/>
      <c r="K21" s="52">
        <v>466</v>
      </c>
      <c r="L21" s="49">
        <v>0.33800000000000002</v>
      </c>
      <c r="M21" s="100"/>
      <c r="N21" s="50">
        <f t="shared" si="1"/>
        <v>0</v>
      </c>
      <c r="O21" s="51"/>
      <c r="P21" s="107"/>
      <c r="Q21" s="110"/>
      <c r="R21" s="113"/>
      <c r="S21" s="104"/>
    </row>
    <row r="22" spans="2:28" x14ac:dyDescent="0.3">
      <c r="B22" s="24" t="s">
        <v>45</v>
      </c>
      <c r="C22" s="23" t="s">
        <v>46</v>
      </c>
      <c r="D22" s="36"/>
      <c r="E22" s="25" t="s">
        <v>42</v>
      </c>
      <c r="F22" s="51"/>
      <c r="G22" s="51"/>
      <c r="H22" s="51"/>
      <c r="I22" s="51"/>
      <c r="J22" s="48"/>
      <c r="K22" s="52">
        <v>666</v>
      </c>
      <c r="L22" s="49">
        <v>0.495</v>
      </c>
      <c r="M22" s="100"/>
      <c r="N22" s="50">
        <f t="shared" si="1"/>
        <v>0</v>
      </c>
      <c r="O22" s="51"/>
      <c r="P22" s="107"/>
      <c r="Q22" s="110"/>
      <c r="R22" s="113"/>
      <c r="S22" s="104"/>
    </row>
    <row r="23" spans="2:28" x14ac:dyDescent="0.3">
      <c r="B23" s="24" t="s">
        <v>47</v>
      </c>
      <c r="C23" s="23" t="s">
        <v>48</v>
      </c>
      <c r="D23" s="36"/>
      <c r="E23" s="25" t="s">
        <v>21</v>
      </c>
      <c r="F23" s="51"/>
      <c r="G23" s="51"/>
      <c r="H23" s="51"/>
      <c r="I23" s="51"/>
      <c r="J23" s="48"/>
      <c r="K23" s="27">
        <v>5</v>
      </c>
      <c r="L23" s="49">
        <v>11.733000000000001</v>
      </c>
      <c r="M23" s="100"/>
      <c r="N23" s="50">
        <f t="shared" si="1"/>
        <v>0</v>
      </c>
      <c r="O23" s="51"/>
      <c r="P23" s="107"/>
      <c r="Q23" s="110"/>
      <c r="R23" s="113"/>
      <c r="S23" s="104"/>
    </row>
    <row r="24" spans="2:28" ht="25.2" x14ac:dyDescent="0.3">
      <c r="B24" s="24" t="s">
        <v>49</v>
      </c>
      <c r="C24" s="23" t="s">
        <v>50</v>
      </c>
      <c r="D24" s="36"/>
      <c r="E24" s="24" t="s">
        <v>21</v>
      </c>
      <c r="F24" s="51"/>
      <c r="G24" s="51"/>
      <c r="H24" s="51"/>
      <c r="I24" s="51"/>
      <c r="J24" s="48"/>
      <c r="K24" s="98">
        <v>7.5</v>
      </c>
      <c r="L24" s="49">
        <v>0.27500000000000002</v>
      </c>
      <c r="M24" s="100"/>
      <c r="N24" s="50">
        <f t="shared" si="1"/>
        <v>0</v>
      </c>
      <c r="O24" s="51"/>
      <c r="P24" s="107"/>
      <c r="Q24" s="110"/>
      <c r="R24" s="113"/>
      <c r="S24" s="104"/>
    </row>
    <row r="25" spans="2:28" x14ac:dyDescent="0.3">
      <c r="B25" s="24" t="s">
        <v>51</v>
      </c>
      <c r="C25" s="23" t="s">
        <v>52</v>
      </c>
      <c r="D25" s="36"/>
      <c r="E25" s="25" t="s">
        <v>21</v>
      </c>
      <c r="F25" s="51"/>
      <c r="G25" s="51"/>
      <c r="H25" s="51"/>
      <c r="I25" s="51"/>
      <c r="J25" s="48"/>
      <c r="K25" s="27">
        <v>75</v>
      </c>
      <c r="L25" s="49">
        <v>5.5E-2</v>
      </c>
      <c r="M25" s="100"/>
      <c r="N25" s="50">
        <f t="shared" si="1"/>
        <v>0</v>
      </c>
      <c r="O25" s="51"/>
      <c r="P25" s="107"/>
      <c r="Q25" s="110"/>
      <c r="R25" s="113"/>
      <c r="S25" s="104"/>
    </row>
    <row r="26" spans="2:28" ht="25.2" x14ac:dyDescent="0.3">
      <c r="B26" s="24" t="s">
        <v>53</v>
      </c>
      <c r="C26" s="23" t="s">
        <v>54</v>
      </c>
      <c r="D26" s="36"/>
      <c r="E26" s="25" t="s">
        <v>21</v>
      </c>
      <c r="F26" s="51"/>
      <c r="G26" s="51"/>
      <c r="H26" s="51"/>
      <c r="I26" s="51"/>
      <c r="J26" s="48"/>
      <c r="K26" s="27">
        <v>250</v>
      </c>
      <c r="L26" s="49">
        <v>5.5E-2</v>
      </c>
      <c r="M26" s="100"/>
      <c r="N26" s="50">
        <f t="shared" si="1"/>
        <v>0</v>
      </c>
      <c r="O26" s="51"/>
      <c r="P26" s="107"/>
      <c r="Q26" s="110"/>
      <c r="R26" s="113"/>
      <c r="S26" s="104"/>
    </row>
    <row r="27" spans="2:28" ht="25.2" x14ac:dyDescent="0.3">
      <c r="B27" s="24" t="s">
        <v>55</v>
      </c>
      <c r="C27" s="23" t="s">
        <v>56</v>
      </c>
      <c r="D27" s="36"/>
      <c r="E27" s="25" t="s">
        <v>21</v>
      </c>
      <c r="F27" s="51"/>
      <c r="G27" s="51"/>
      <c r="H27" s="51"/>
      <c r="I27" s="51"/>
      <c r="J27" s="48"/>
      <c r="K27" s="27">
        <v>25</v>
      </c>
      <c r="L27" s="49">
        <v>5.5E-2</v>
      </c>
      <c r="M27" s="100"/>
      <c r="N27" s="50">
        <f t="shared" si="1"/>
        <v>0</v>
      </c>
      <c r="O27" s="51"/>
      <c r="P27" s="107"/>
      <c r="Q27" s="110"/>
      <c r="R27" s="113"/>
      <c r="S27" s="104"/>
    </row>
    <row r="28" spans="2:28" x14ac:dyDescent="0.3">
      <c r="B28" s="24" t="s">
        <v>57</v>
      </c>
      <c r="C28" s="23" t="s">
        <v>58</v>
      </c>
      <c r="D28" s="36"/>
      <c r="E28" s="25" t="s">
        <v>21</v>
      </c>
      <c r="F28" s="51"/>
      <c r="G28" s="51"/>
      <c r="H28" s="51"/>
      <c r="I28" s="51"/>
      <c r="J28" s="48"/>
      <c r="K28" s="28">
        <v>250</v>
      </c>
      <c r="L28" s="49">
        <v>0.13200000000000001</v>
      </c>
      <c r="M28" s="100"/>
      <c r="N28" s="50">
        <f t="shared" si="1"/>
        <v>0</v>
      </c>
      <c r="O28" s="51"/>
      <c r="P28" s="107"/>
      <c r="Q28" s="110"/>
      <c r="R28" s="113"/>
      <c r="S28" s="104"/>
    </row>
    <row r="29" spans="2:28" ht="25.2" x14ac:dyDescent="0.3">
      <c r="B29" s="24" t="s">
        <v>59</v>
      </c>
      <c r="C29" s="29" t="s">
        <v>60</v>
      </c>
      <c r="D29" s="36"/>
      <c r="E29" s="25" t="s">
        <v>21</v>
      </c>
      <c r="F29" s="51"/>
      <c r="G29" s="51"/>
      <c r="H29" s="51"/>
      <c r="I29" s="51"/>
      <c r="J29" s="48"/>
      <c r="K29" s="28">
        <v>75</v>
      </c>
      <c r="L29" s="49">
        <v>0.375</v>
      </c>
      <c r="M29" s="100"/>
      <c r="N29" s="50">
        <f t="shared" si="1"/>
        <v>0</v>
      </c>
      <c r="O29" s="51"/>
      <c r="P29" s="107"/>
      <c r="Q29" s="110"/>
      <c r="R29" s="113"/>
      <c r="S29" s="104">
        <f>Q20*P20</f>
        <v>370</v>
      </c>
    </row>
    <row r="30" spans="2:28" ht="50.4" x14ac:dyDescent="0.3">
      <c r="B30" s="24" t="s">
        <v>61</v>
      </c>
      <c r="C30" s="29" t="s">
        <v>62</v>
      </c>
      <c r="D30" s="36"/>
      <c r="E30" s="25" t="s">
        <v>21</v>
      </c>
      <c r="F30" s="51"/>
      <c r="G30" s="51"/>
      <c r="H30" s="51"/>
      <c r="I30" s="51"/>
      <c r="J30" s="48"/>
      <c r="K30" s="28">
        <v>50</v>
      </c>
      <c r="L30" s="49">
        <v>0.375</v>
      </c>
      <c r="M30" s="100"/>
      <c r="N30" s="50">
        <f t="shared" si="1"/>
        <v>0</v>
      </c>
      <c r="O30" s="51"/>
      <c r="P30" s="107"/>
      <c r="Q30" s="110"/>
      <c r="R30" s="113"/>
      <c r="S30" s="104"/>
    </row>
    <row r="31" spans="2:28" ht="37.799999999999997" x14ac:dyDescent="0.3">
      <c r="B31" s="24" t="s">
        <v>63</v>
      </c>
      <c r="C31" s="29" t="s">
        <v>64</v>
      </c>
      <c r="D31" s="36"/>
      <c r="E31" s="25" t="s">
        <v>21</v>
      </c>
      <c r="F31" s="51"/>
      <c r="G31" s="51"/>
      <c r="H31" s="51"/>
      <c r="I31" s="51"/>
      <c r="J31" s="48"/>
      <c r="K31" s="28">
        <v>50</v>
      </c>
      <c r="L31" s="49">
        <v>0.48</v>
      </c>
      <c r="M31" s="100"/>
      <c r="N31" s="50">
        <f t="shared" si="1"/>
        <v>0</v>
      </c>
      <c r="O31" s="51"/>
      <c r="P31" s="107"/>
      <c r="Q31" s="110"/>
      <c r="R31" s="113"/>
      <c r="S31" s="104"/>
    </row>
    <row r="32" spans="2:28" ht="37.799999999999997" x14ac:dyDescent="0.3">
      <c r="B32" s="24" t="s">
        <v>65</v>
      </c>
      <c r="C32" s="29" t="s">
        <v>66</v>
      </c>
      <c r="D32" s="36"/>
      <c r="E32" s="25" t="s">
        <v>21</v>
      </c>
      <c r="F32" s="51"/>
      <c r="G32" s="51"/>
      <c r="H32" s="51"/>
      <c r="I32" s="51"/>
      <c r="J32" s="48"/>
      <c r="K32" s="97">
        <v>2.5</v>
      </c>
      <c r="L32" s="49">
        <v>4.7629999999999999</v>
      </c>
      <c r="M32" s="100"/>
      <c r="N32" s="50">
        <f t="shared" si="1"/>
        <v>0</v>
      </c>
      <c r="O32" s="51"/>
      <c r="P32" s="107"/>
      <c r="Q32" s="110"/>
      <c r="R32" s="113"/>
      <c r="S32" s="104"/>
    </row>
    <row r="33" spans="2:28" x14ac:dyDescent="0.3">
      <c r="B33" s="24" t="s">
        <v>67</v>
      </c>
      <c r="C33" s="23" t="s">
        <v>68</v>
      </c>
      <c r="D33" s="36"/>
      <c r="E33" s="25" t="s">
        <v>21</v>
      </c>
      <c r="F33" s="51"/>
      <c r="G33" s="51"/>
      <c r="H33" s="51"/>
      <c r="I33" s="51"/>
      <c r="J33" s="48"/>
      <c r="K33" s="27">
        <v>75</v>
      </c>
      <c r="L33" s="49">
        <v>5.5E-2</v>
      </c>
      <c r="M33" s="100"/>
      <c r="N33" s="50">
        <f t="shared" si="1"/>
        <v>0</v>
      </c>
      <c r="O33" s="51"/>
      <c r="P33" s="107"/>
      <c r="Q33" s="110"/>
      <c r="R33" s="113"/>
      <c r="S33" s="104"/>
    </row>
    <row r="34" spans="2:28" x14ac:dyDescent="0.3">
      <c r="B34" s="24" t="s">
        <v>69</v>
      </c>
      <c r="C34" s="23" t="s">
        <v>70</v>
      </c>
      <c r="D34" s="36"/>
      <c r="E34" s="25" t="s">
        <v>21</v>
      </c>
      <c r="F34" s="51"/>
      <c r="G34" s="51"/>
      <c r="H34" s="51"/>
      <c r="I34" s="51"/>
      <c r="J34" s="48"/>
      <c r="K34" s="27">
        <v>50</v>
      </c>
      <c r="L34" s="49">
        <v>1.6</v>
      </c>
      <c r="M34" s="100"/>
      <c r="N34" s="50">
        <f t="shared" si="1"/>
        <v>0</v>
      </c>
      <c r="O34" s="51"/>
      <c r="P34" s="107"/>
      <c r="Q34" s="110"/>
      <c r="R34" s="113"/>
      <c r="S34" s="104"/>
    </row>
    <row r="35" spans="2:28" x14ac:dyDescent="0.3">
      <c r="B35" s="24" t="s">
        <v>71</v>
      </c>
      <c r="C35" s="23" t="s">
        <v>72</v>
      </c>
      <c r="D35" s="36"/>
      <c r="E35" s="25" t="s">
        <v>21</v>
      </c>
      <c r="F35" s="51"/>
      <c r="G35" s="51"/>
      <c r="H35" s="51"/>
      <c r="I35" s="51"/>
      <c r="J35" s="48"/>
      <c r="K35" s="97">
        <v>2.5</v>
      </c>
      <c r="L35" s="49">
        <v>0.44999999999999996</v>
      </c>
      <c r="M35" s="100"/>
      <c r="N35" s="50">
        <f t="shared" si="1"/>
        <v>0</v>
      </c>
      <c r="O35" s="51"/>
      <c r="P35" s="107"/>
      <c r="Q35" s="110"/>
      <c r="R35" s="113"/>
      <c r="S35" s="104"/>
    </row>
    <row r="36" spans="2:28" ht="23.7" customHeight="1" x14ac:dyDescent="0.3">
      <c r="B36" s="24" t="s">
        <v>73</v>
      </c>
      <c r="C36" s="23" t="s">
        <v>74</v>
      </c>
      <c r="D36" s="36"/>
      <c r="E36" s="25" t="s">
        <v>21</v>
      </c>
      <c r="F36" s="51"/>
      <c r="G36" s="51"/>
      <c r="H36" s="51"/>
      <c r="I36" s="51"/>
      <c r="J36" s="48"/>
      <c r="K36" s="27">
        <v>25</v>
      </c>
      <c r="L36" s="49">
        <v>1.05</v>
      </c>
      <c r="M36" s="100"/>
      <c r="N36" s="50">
        <f t="shared" si="1"/>
        <v>0</v>
      </c>
      <c r="O36" s="51"/>
      <c r="P36" s="108"/>
      <c r="Q36" s="111"/>
      <c r="R36" s="114"/>
      <c r="S36" s="105"/>
    </row>
    <row r="37" spans="2:28" ht="25.2" x14ac:dyDescent="0.3">
      <c r="B37" s="22"/>
      <c r="C37" s="23" t="s">
        <v>75</v>
      </c>
      <c r="D37" s="36"/>
      <c r="E37" s="35"/>
      <c r="F37" s="51"/>
      <c r="G37" s="51"/>
      <c r="H37" s="51"/>
      <c r="I37" s="51"/>
      <c r="J37" s="48"/>
      <c r="K37" s="35"/>
      <c r="L37" s="60"/>
      <c r="M37" s="61"/>
      <c r="N37" s="48"/>
      <c r="O37" s="51"/>
      <c r="P37" s="28">
        <f>P20</f>
        <v>1</v>
      </c>
      <c r="Q37" s="62">
        <v>60</v>
      </c>
      <c r="R37" s="96"/>
      <c r="S37" s="63">
        <f>P37*R37</f>
        <v>0</v>
      </c>
    </row>
    <row r="38" spans="2:28" ht="13.95" customHeight="1" x14ac:dyDescent="0.3">
      <c r="B38" s="1"/>
      <c r="C38" s="2"/>
      <c r="D38" s="36"/>
      <c r="E38" s="64"/>
      <c r="F38" s="64"/>
      <c r="G38" s="64"/>
      <c r="H38" s="64"/>
      <c r="I38" s="64"/>
      <c r="J38" s="65"/>
      <c r="K38" s="64"/>
      <c r="L38" s="64"/>
      <c r="M38" s="65"/>
      <c r="N38" s="64"/>
      <c r="O38" s="66"/>
      <c r="P38" s="64"/>
      <c r="Q38" s="64"/>
      <c r="R38" s="64"/>
      <c r="S38" s="64"/>
    </row>
    <row r="39" spans="2:28" ht="17.399999999999999" x14ac:dyDescent="0.3">
      <c r="B39" s="67" t="s">
        <v>76</v>
      </c>
      <c r="C39" s="68"/>
      <c r="D39" s="36"/>
      <c r="E39" s="67" t="s">
        <v>77</v>
      </c>
      <c r="F39" s="69"/>
      <c r="G39" s="69"/>
      <c r="H39" s="70"/>
      <c r="I39" s="71">
        <f>SUM(I10:I18)*6-I15*5</f>
        <v>0</v>
      </c>
      <c r="J39" s="72"/>
      <c r="K39" s="67" t="s">
        <v>78</v>
      </c>
      <c r="L39" s="70"/>
      <c r="M39" s="69"/>
      <c r="N39" s="71">
        <f>SUM(N10:N18)+SUM(N20:N36)</f>
        <v>0</v>
      </c>
      <c r="O39" s="73"/>
      <c r="P39" s="67" t="s">
        <v>79</v>
      </c>
      <c r="Q39" s="70"/>
      <c r="R39" s="69"/>
      <c r="S39" s="71">
        <f>S10+S20+S37</f>
        <v>0</v>
      </c>
      <c r="T39" s="74"/>
    </row>
    <row r="40" spans="2:28" ht="13.95" customHeight="1" x14ac:dyDescent="0.3">
      <c r="B40" s="75"/>
      <c r="C40" s="76"/>
      <c r="D40" s="75"/>
      <c r="E40" s="77"/>
      <c r="F40" s="78"/>
      <c r="G40" s="78"/>
      <c r="H40" s="78"/>
      <c r="I40" s="78"/>
      <c r="J40" s="72"/>
      <c r="K40" s="79"/>
      <c r="L40" s="78"/>
      <c r="M40" s="72"/>
      <c r="N40" s="78"/>
      <c r="O40" s="73"/>
      <c r="P40" s="78"/>
      <c r="Q40" s="80"/>
      <c r="R40" s="81"/>
      <c r="S40" s="81"/>
    </row>
    <row r="41" spans="2:28" ht="19.8" x14ac:dyDescent="0.3">
      <c r="B41" s="82" t="s">
        <v>80</v>
      </c>
      <c r="C41" s="68"/>
      <c r="D41" s="83"/>
      <c r="E41" s="84"/>
      <c r="F41" s="84"/>
      <c r="G41" s="84"/>
      <c r="H41" s="84"/>
      <c r="I41" s="84"/>
      <c r="J41" s="85"/>
      <c r="K41" s="84"/>
      <c r="L41" s="84"/>
      <c r="M41" s="85"/>
      <c r="N41" s="86"/>
      <c r="O41" s="86"/>
      <c r="P41" s="86"/>
      <c r="Q41" s="86"/>
      <c r="R41" s="101">
        <f>ROUND(N39+S39+I39,2)</f>
        <v>0</v>
      </c>
      <c r="S41" s="102"/>
    </row>
    <row r="42" spans="2:28" ht="13.95" customHeight="1" x14ac:dyDescent="0.3">
      <c r="J42" s="36"/>
      <c r="O42" s="43"/>
      <c r="Q42" s="1"/>
    </row>
    <row r="43" spans="2:28" ht="13.95" customHeight="1" x14ac:dyDescent="0.3">
      <c r="J43" s="36"/>
      <c r="O43" s="43"/>
      <c r="Q43" s="1"/>
    </row>
    <row r="44" spans="2:28" s="93" customFormat="1" ht="18" x14ac:dyDescent="0.35">
      <c r="B44" s="89"/>
      <c r="C44" s="90"/>
      <c r="D44" s="89"/>
      <c r="E44" s="91"/>
      <c r="F44" s="89"/>
      <c r="G44" s="89"/>
      <c r="H44" s="89"/>
      <c r="I44" s="89"/>
      <c r="J44" s="89"/>
      <c r="K44" s="92"/>
      <c r="L44" s="89"/>
      <c r="M44" s="89"/>
      <c r="N44" s="89"/>
      <c r="O44" s="89"/>
      <c r="P44" s="89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2:28" ht="13.95" customHeight="1" x14ac:dyDescent="0.3"/>
    <row r="46" spans="2:28" ht="13.95" customHeight="1" x14ac:dyDescent="0.3"/>
    <row r="47" spans="2:28" ht="17.399999999999999" x14ac:dyDescent="0.3">
      <c r="M47" s="92"/>
      <c r="N47" s="92"/>
    </row>
    <row r="48" spans="2:28" ht="17.399999999999999" x14ac:dyDescent="0.3">
      <c r="N48" s="92"/>
    </row>
  </sheetData>
  <sheetProtection algorithmName="SHA-512" hashValue="Hyo3JlwhzlUw1A3qEX0nwnE91DOLv3J4lM1oe1P/fQuv9dLae1DdubnS4HCqW3p7U5hXuEAlGuWBbXw36mZh8g==" saltValue="NTISuls0zr0pqlFZSdtaLw==" spinCount="100000" sheet="1" objects="1" scenarios="1" selectLockedCells="1"/>
  <mergeCells count="11">
    <mergeCell ref="B19:C19"/>
    <mergeCell ref="B9:C9"/>
    <mergeCell ref="P10:P18"/>
    <mergeCell ref="Q10:Q18"/>
    <mergeCell ref="R10:R18"/>
    <mergeCell ref="R41:S41"/>
    <mergeCell ref="S10:S18"/>
    <mergeCell ref="P20:P36"/>
    <mergeCell ref="Q20:Q36"/>
    <mergeCell ref="R20:R36"/>
    <mergeCell ref="S20:S36"/>
  </mergeCells>
  <dataValidations count="2">
    <dataValidation type="decimal" operator="lessThanOrEqual" allowBlank="1" showErrorMessage="1" error="El valor no puede ser superior al precio unitario máximo" sqref="I17:I18 I10:I15 M20:M36 M10:M18">
      <formula1>H10</formula1>
    </dataValidation>
    <dataValidation type="decimal" operator="lessThanOrEqual" allowBlank="1" showInputMessage="1" showErrorMessage="1" error="El valor no puede ser superior al precio unitario máximo" sqref="R10:R18 R20:R36 R37">
      <formula1>Q10</formula1>
    </dataValidation>
  </dataValidation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OXC-2018-010</vt:lpstr>
      <vt:lpstr>'OXC-2018-010'!Área_de_impresión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LLavona</dc:creator>
  <cp:lastModifiedBy>sergioj.santin</cp:lastModifiedBy>
  <dcterms:created xsi:type="dcterms:W3CDTF">2018-07-24T07:02:35Z</dcterms:created>
  <dcterms:modified xsi:type="dcterms:W3CDTF">2018-07-31T15:20:48Z</dcterms:modified>
</cp:coreProperties>
</file>